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garcia\Documents\Estados Financieros\BVES\2016\"/>
    </mc:Choice>
  </mc:AlternateContent>
  <bookViews>
    <workbookView xWindow="0" yWindow="0" windowWidth="20490" windowHeight="8340"/>
  </bookViews>
  <sheets>
    <sheet name="BG" sheetId="6" r:id="rId1"/>
    <sheet name="ER" sheetId="7" r:id="rId2"/>
    <sheet name="FE" sheetId="10" state="hidden" r:id="rId3"/>
    <sheet name="CP" sheetId="11" state="hidden" r:id="rId4"/>
  </sheets>
  <definedNames>
    <definedName name="_xlnm.Print_Area" localSheetId="0">BG!$B$2:$E$65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1" l="1"/>
  <c r="H21" i="11"/>
  <c r="G21" i="11"/>
  <c r="F21" i="11"/>
  <c r="E21" i="11"/>
  <c r="D21" i="11"/>
  <c r="J21" i="11"/>
  <c r="D16" i="11"/>
  <c r="G7" i="11"/>
  <c r="J7" i="11"/>
  <c r="D22" i="11" l="1"/>
  <c r="D24" i="11" s="1"/>
  <c r="I5" i="10"/>
  <c r="G5" i="10"/>
  <c r="G10" i="11" l="1"/>
  <c r="G41" i="10"/>
  <c r="G18" i="10" l="1"/>
  <c r="G35" i="10"/>
  <c r="G37" i="10"/>
  <c r="G38" i="10"/>
  <c r="J10" i="11"/>
  <c r="G17" i="10"/>
  <c r="G34" i="10"/>
  <c r="G29" i="10"/>
  <c r="G26" i="10"/>
  <c r="G27" i="10"/>
  <c r="G16" i="10"/>
  <c r="E15" i="11" l="1"/>
  <c r="E16" i="11" s="1"/>
  <c r="E22" i="11" s="1"/>
  <c r="F15" i="11"/>
  <c r="F16" i="11" s="1"/>
  <c r="F22" i="11" s="1"/>
  <c r="G39" i="10"/>
  <c r="G19" i="10"/>
  <c r="G31" i="10"/>
  <c r="G15" i="11" l="1"/>
  <c r="G16" i="11" s="1"/>
  <c r="G22" i="11" s="1"/>
  <c r="G24" i="11" s="1"/>
  <c r="H15" i="11" l="1"/>
  <c r="I15" i="11"/>
  <c r="I16" i="11" s="1"/>
  <c r="I22" i="11" s="1"/>
  <c r="G7" i="10"/>
  <c r="G23" i="10" s="1"/>
  <c r="G40" i="10" s="1"/>
  <c r="G42" i="10" s="1"/>
  <c r="G45" i="10" s="1"/>
  <c r="H16" i="11" l="1"/>
  <c r="H22" i="11" s="1"/>
  <c r="J15" i="11"/>
  <c r="J16" i="11" s="1"/>
  <c r="J22" i="11" s="1"/>
  <c r="J24" i="11" s="1"/>
</calcChain>
</file>

<file path=xl/sharedStrings.xml><?xml version="1.0" encoding="utf-8"?>
<sst xmlns="http://schemas.openxmlformats.org/spreadsheetml/2006/main" count="164" uniqueCount="132">
  <si>
    <t>ACTIVOS</t>
  </si>
  <si>
    <t>Activos de Intermediación</t>
  </si>
  <si>
    <t>Caja y Bancos</t>
  </si>
  <si>
    <t>Reportos y otras operaciones bursátiles (neto)</t>
  </si>
  <si>
    <t>Inversiones Financieras (neto)</t>
  </si>
  <si>
    <t>Cartera de Préstamos (neto)</t>
  </si>
  <si>
    <t>Bienes recibidos en pago (neto)</t>
  </si>
  <si>
    <t>Otros Activos</t>
  </si>
  <si>
    <t>Inversiones accionarias</t>
  </si>
  <si>
    <t>Diversos (neto)</t>
  </si>
  <si>
    <t>TOTAL ACTIVOS</t>
  </si>
  <si>
    <t>(Bienes inmuebles, muebles y otros a su valor neto)</t>
  </si>
  <si>
    <t>Activo Fijo</t>
  </si>
  <si>
    <t>Depósitos de clientes</t>
  </si>
  <si>
    <t>Pasivos de Intermediación</t>
  </si>
  <si>
    <t>Préstamos del Banco Central de Reserva</t>
  </si>
  <si>
    <t>Préstamos de otros bancos</t>
  </si>
  <si>
    <t>Reportos y otras obligaciones bursátiles</t>
  </si>
  <si>
    <t>Títulos de emisión propias</t>
  </si>
  <si>
    <t xml:space="preserve">Diversos </t>
  </si>
  <si>
    <t>Otros Pasivos</t>
  </si>
  <si>
    <t>Cuentas por pagar</t>
  </si>
  <si>
    <t>Provisiones</t>
  </si>
  <si>
    <t>Diversos</t>
  </si>
  <si>
    <t>Obligaciones Convertibles en Acciones</t>
  </si>
  <si>
    <t>Préstamos convertibles en acciones pactados hasta un año plazo</t>
  </si>
  <si>
    <t>Bonos convertibles en acciones pactados hasta un año plazo</t>
  </si>
  <si>
    <t>Bonos convertibles en acciones pactados a más de un año plazo</t>
  </si>
  <si>
    <t>Deuda Subordinada</t>
  </si>
  <si>
    <t>Patrimonio</t>
  </si>
  <si>
    <t>Capital social pagado</t>
  </si>
  <si>
    <t>Reservas de capital, resultados acumulados y patrimonio ganado</t>
  </si>
  <si>
    <t>Ingresos de Operación</t>
  </si>
  <si>
    <t>AA.1</t>
  </si>
  <si>
    <t>Intereses de préstamos</t>
  </si>
  <si>
    <t>AA.2</t>
  </si>
  <si>
    <t>Comisiones y otros ingresos de préstamos</t>
  </si>
  <si>
    <t>AA.3</t>
  </si>
  <si>
    <t>Intereses de inversiones</t>
  </si>
  <si>
    <t>AA.4</t>
  </si>
  <si>
    <t>Utilidad en venta de títulosvalores</t>
  </si>
  <si>
    <t>AA.5</t>
  </si>
  <si>
    <t>Reportos y operaciones bursátiles</t>
  </si>
  <si>
    <t>AA.6</t>
  </si>
  <si>
    <t>Intereses sobre depósitos</t>
  </si>
  <si>
    <t>AA.7</t>
  </si>
  <si>
    <t>Operaciones en moneda extranjera</t>
  </si>
  <si>
    <t>AA.8</t>
  </si>
  <si>
    <t>Otros servicios y contingencias</t>
  </si>
  <si>
    <t>BB.1</t>
  </si>
  <si>
    <t>Intereses y otros costos de depósitos</t>
  </si>
  <si>
    <t>Costos de Operación</t>
  </si>
  <si>
    <t>BB.2</t>
  </si>
  <si>
    <t>Intereses sobre préstamos</t>
  </si>
  <si>
    <t>BB.3</t>
  </si>
  <si>
    <t>Intereses sobre emisión de obligaciones</t>
  </si>
  <si>
    <t>BB.4</t>
  </si>
  <si>
    <t>Pérdida por venta de títulosvalores</t>
  </si>
  <si>
    <t>BB.5</t>
  </si>
  <si>
    <t>BB.6</t>
  </si>
  <si>
    <t>Reservas de Saneamiento</t>
  </si>
  <si>
    <t>Gastos de Operación</t>
  </si>
  <si>
    <t>De funcionarios y empleados</t>
  </si>
  <si>
    <t>Generales</t>
  </si>
  <si>
    <t>Depreciaciones y amortizaciones</t>
  </si>
  <si>
    <t>DD.3</t>
  </si>
  <si>
    <t>Dividendos</t>
  </si>
  <si>
    <t>Otros Ingresos y Gastos</t>
  </si>
  <si>
    <t>Impuesto Sobre la Renta</t>
  </si>
  <si>
    <t>PASIVOS Y PATRIMONIO</t>
  </si>
  <si>
    <t>Total Pasivos</t>
  </si>
  <si>
    <t>TOTAL PASIVOS Y PATRIMONIO</t>
  </si>
  <si>
    <t>BANCO AZUL DE EL SALVADOR</t>
  </si>
  <si>
    <t>USD$</t>
  </si>
  <si>
    <t>(Expresado en miles de Dólares de los Estados Unidos de América)</t>
  </si>
  <si>
    <t>Utilidad Antes de Gastos</t>
  </si>
  <si>
    <t>Utilidad (Pérdida) de Operación</t>
  </si>
  <si>
    <t>Utilidad (Pérdida) Antes de Impuestos</t>
  </si>
  <si>
    <t>Utilidad (Pérdida) Neta</t>
  </si>
  <si>
    <t>ESTADO DE RESULTADOS</t>
  </si>
  <si>
    <t>ESTADO DE FLUJO DE EFECTIVO</t>
  </si>
  <si>
    <t>ACTIVIDADES DE OPERACIÓN</t>
  </si>
  <si>
    <t>Utilidad neta</t>
  </si>
  <si>
    <t>Ajustes para conciliar la utilidad neta con el efectivo</t>
  </si>
  <si>
    <t>Por actividades de operación</t>
  </si>
  <si>
    <t>Reservas de saneamiento de activos</t>
  </si>
  <si>
    <t>Intereses y comisiones por recibir</t>
  </si>
  <si>
    <t>Intreses y comisiones por pagar</t>
  </si>
  <si>
    <t>Ganancia en venta de activos extraordinarios</t>
  </si>
  <si>
    <t>Ganancia en venta de activos fijos</t>
  </si>
  <si>
    <t>Cartera de préstamos</t>
  </si>
  <si>
    <t>Otros activos</t>
  </si>
  <si>
    <t>Depósitos del público</t>
  </si>
  <si>
    <t>Otros pasivos</t>
  </si>
  <si>
    <t>Efectivo neto provisto (usado) por (en) actividades de operación</t>
  </si>
  <si>
    <t>ACTIVIDADES DE INVERSIÓN</t>
  </si>
  <si>
    <t>Inversiones en instrumentos financieros</t>
  </si>
  <si>
    <t>Adquisición de activo fijo(*)</t>
  </si>
  <si>
    <t>Venta de activo fijo(*)</t>
  </si>
  <si>
    <t>Adquisición de activos extraordinarios(*)</t>
  </si>
  <si>
    <t>Venta de activos extraordinarios(*)</t>
  </si>
  <si>
    <t>Efectivo neto provisto (usado) por (en) actividades de inversión</t>
  </si>
  <si>
    <t>ACTIVIDADES DE FINANCIAMIENTO</t>
  </si>
  <si>
    <t>Préstamos obtenidos</t>
  </si>
  <si>
    <t>Emisión de instrumentos financieros</t>
  </si>
  <si>
    <t>Emisión de acciones</t>
  </si>
  <si>
    <t>Efectivo neto provisto (usado) por (en) actividades de financiamiento</t>
  </si>
  <si>
    <t>EFECTIVO EQUIVALENTE</t>
  </si>
  <si>
    <t>EFECTIVO AL INICIO DEL AÑO</t>
  </si>
  <si>
    <t>EFECTIVO AL FINAL DEL AÑO</t>
  </si>
  <si>
    <t>ESTADO DE CAMBIO EN EL PATRIMONIO</t>
  </si>
  <si>
    <t>CONCEPTOS</t>
  </si>
  <si>
    <t>Aumentos</t>
  </si>
  <si>
    <t>Disminuciones</t>
  </si>
  <si>
    <t>Saldo al</t>
  </si>
  <si>
    <t>Aportes pendientes de formalizar</t>
  </si>
  <si>
    <t>Reserva legal</t>
  </si>
  <si>
    <t>Reservas estaturarias</t>
  </si>
  <si>
    <t>Reservas voluntarias</t>
  </si>
  <si>
    <t>Utilidades distribuibles</t>
  </si>
  <si>
    <t>Patrimonio restringido</t>
  </si>
  <si>
    <t>Utilidad no distribuible</t>
  </si>
  <si>
    <t>Revalúos del activo fijo</t>
  </si>
  <si>
    <t>Recuperaciones de activos castigados</t>
  </si>
  <si>
    <t>TOTAL PATRIMONIO</t>
  </si>
  <si>
    <t>VALOR CONTABLE DE LAS ACCIONES</t>
  </si>
  <si>
    <t>No de acciones en circulacion</t>
  </si>
  <si>
    <t>BANCO AZUL DE EL SALVADOR, S.A.</t>
  </si>
  <si>
    <t>BALANCE GENERAL</t>
  </si>
  <si>
    <t>MAR.16</t>
  </si>
  <si>
    <t>Préstamos de Bandesal</t>
  </si>
  <si>
    <t xml:space="preserve">AL 31 DE MARZO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</si>
</sst>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000"/>
    <numFmt numFmtId="167" formatCode="_(* #,##0_);_(* \(#,##0\);_(* &quot;-&quot;??_);_(@_)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/>
    <xf numFmtId="0" fontId="7" fillId="3" borderId="0" xfId="0" applyFont="1" applyFill="1" applyBorder="1"/>
    <xf numFmtId="0" fontId="7" fillId="3" borderId="1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/>
    <xf numFmtId="165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164" fontId="7" fillId="2" borderId="0" xfId="1" applyNumberFormat="1" applyFont="1" applyFill="1" applyBorder="1"/>
    <xf numFmtId="164" fontId="7" fillId="2" borderId="1" xfId="1" applyNumberFormat="1" applyFont="1" applyFill="1" applyBorder="1"/>
    <xf numFmtId="164" fontId="6" fillId="2" borderId="0" xfId="0" applyNumberFormat="1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43" fontId="7" fillId="3" borderId="0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/>
    <xf numFmtId="164" fontId="7" fillId="3" borderId="0" xfId="1" applyNumberFormat="1" applyFont="1" applyFill="1" applyBorder="1"/>
    <xf numFmtId="164" fontId="6" fillId="3" borderId="0" xfId="0" applyNumberFormat="1" applyFont="1" applyFill="1" applyBorder="1"/>
    <xf numFmtId="164" fontId="6" fillId="3" borderId="0" xfId="1" applyNumberFormat="1" applyFont="1" applyFill="1" applyBorder="1"/>
    <xf numFmtId="43" fontId="6" fillId="3" borderId="0" xfId="0" applyNumberFormat="1" applyFont="1" applyFill="1" applyBorder="1"/>
    <xf numFmtId="43" fontId="6" fillId="3" borderId="1" xfId="0" applyNumberFormat="1" applyFont="1" applyFill="1" applyBorder="1"/>
    <xf numFmtId="43" fontId="7" fillId="0" borderId="0" xfId="0" applyNumberFormat="1" applyFont="1" applyBorder="1"/>
    <xf numFmtId="164" fontId="7" fillId="3" borderId="1" xfId="1" applyNumberFormat="1" applyFont="1" applyFill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9" fillId="2" borderId="0" xfId="0" applyFont="1" applyFill="1"/>
    <xf numFmtId="0" fontId="10" fillId="2" borderId="0" xfId="0" applyFont="1" applyFill="1"/>
    <xf numFmtId="164" fontId="10" fillId="0" borderId="0" xfId="1" applyNumberFormat="1" applyFont="1"/>
    <xf numFmtId="164" fontId="10" fillId="2" borderId="0" xfId="1" applyNumberFormat="1" applyFont="1" applyFill="1"/>
    <xf numFmtId="0" fontId="9" fillId="0" borderId="1" xfId="0" applyFont="1" applyBorder="1"/>
    <xf numFmtId="164" fontId="10" fillId="0" borderId="1" xfId="1" applyNumberFormat="1" applyFont="1" applyBorder="1"/>
    <xf numFmtId="164" fontId="9" fillId="2" borderId="1" xfId="1" applyNumberFormat="1" applyFont="1" applyFill="1" applyBorder="1"/>
    <xf numFmtId="164" fontId="10" fillId="2" borderId="1" xfId="0" applyNumberFormat="1" applyFont="1" applyFill="1" applyBorder="1"/>
    <xf numFmtId="164" fontId="10" fillId="2" borderId="1" xfId="1" applyNumberFormat="1" applyFont="1" applyFill="1" applyBorder="1"/>
    <xf numFmtId="164" fontId="9" fillId="2" borderId="0" xfId="1" applyNumberFormat="1" applyFont="1" applyFill="1"/>
    <xf numFmtId="0" fontId="10" fillId="0" borderId="1" xfId="0" applyFont="1" applyBorder="1"/>
    <xf numFmtId="0" fontId="9" fillId="2" borderId="1" xfId="0" applyFont="1" applyFill="1" applyBorder="1"/>
    <xf numFmtId="0" fontId="10" fillId="2" borderId="1" xfId="0" applyFont="1" applyFill="1" applyBorder="1"/>
    <xf numFmtId="164" fontId="10" fillId="0" borderId="2" xfId="1" applyNumberFormat="1" applyFont="1" applyBorder="1"/>
    <xf numFmtId="164" fontId="10" fillId="2" borderId="2" xfId="1" applyNumberFormat="1" applyFont="1" applyFill="1" applyBorder="1"/>
    <xf numFmtId="168" fontId="9" fillId="2" borderId="0" xfId="0" applyNumberFormat="1" applyFont="1" applyFill="1"/>
    <xf numFmtId="43" fontId="9" fillId="2" borderId="0" xfId="1" applyFont="1" applyFill="1"/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0" fontId="11" fillId="0" borderId="0" xfId="0" applyFont="1"/>
    <xf numFmtId="167" fontId="12" fillId="0" borderId="0" xfId="1" applyNumberFormat="1" applyFont="1"/>
    <xf numFmtId="167" fontId="11" fillId="0" borderId="0" xfId="0" applyNumberFormat="1" applyFont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Border="1"/>
    <xf numFmtId="0" fontId="4" fillId="4" borderId="0" xfId="0" applyFont="1" applyFill="1" applyBorder="1" applyAlignment="1">
      <alignment horizontal="right" vertical="center" wrapText="1"/>
    </xf>
    <xf numFmtId="164" fontId="7" fillId="4" borderId="0" xfId="1" applyNumberFormat="1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164" fontId="6" fillId="3" borderId="1" xfId="0" applyNumberFormat="1" applyFont="1" applyFill="1" applyBorder="1"/>
    <xf numFmtId="164" fontId="6" fillId="3" borderId="2" xfId="1" applyNumberFormat="1" applyFont="1" applyFill="1" applyBorder="1"/>
    <xf numFmtId="164" fontId="6" fillId="3" borderId="3" xfId="0" applyNumberFormat="1" applyFont="1" applyFill="1" applyBorder="1"/>
    <xf numFmtId="16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horizontal="center"/>
    </xf>
    <xf numFmtId="43" fontId="7" fillId="3" borderId="0" xfId="1" applyFont="1" applyFill="1" applyBorder="1"/>
    <xf numFmtId="0" fontId="14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61</xdr:row>
      <xdr:rowOff>52506</xdr:rowOff>
    </xdr:from>
    <xdr:to>
      <xdr:col>1</xdr:col>
      <xdr:colOff>1959428</xdr:colOff>
      <xdr:row>64</xdr:row>
      <xdr:rowOff>38899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254" y="9118065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2779059</xdr:colOff>
      <xdr:row>61</xdr:row>
      <xdr:rowOff>86125</xdr:rowOff>
    </xdr:from>
    <xdr:to>
      <xdr:col>3</xdr:col>
      <xdr:colOff>121661</xdr:colOff>
      <xdr:row>64</xdr:row>
      <xdr:rowOff>72518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8706" y="9151684"/>
          <a:ext cx="197063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4</xdr:col>
      <xdr:colOff>231640</xdr:colOff>
      <xdr:row>61</xdr:row>
      <xdr:rowOff>61631</xdr:rowOff>
    </xdr:from>
    <xdr:to>
      <xdr:col>5</xdr:col>
      <xdr:colOff>123264</xdr:colOff>
      <xdr:row>64</xdr:row>
      <xdr:rowOff>48024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53581" y="9810749"/>
          <a:ext cx="1079448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</xdr:col>
      <xdr:colOff>1945821</xdr:colOff>
      <xdr:row>47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1706" y="7059706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2790264</xdr:colOff>
      <xdr:row>45</xdr:row>
      <xdr:rowOff>11207</xdr:rowOff>
    </xdr:from>
    <xdr:to>
      <xdr:col>2</xdr:col>
      <xdr:colOff>119259</xdr:colOff>
      <xdr:row>47</xdr:row>
      <xdr:rowOff>188100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991970" y="7070913"/>
          <a:ext cx="2214760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2</xdr:col>
      <xdr:colOff>262856</xdr:colOff>
      <xdr:row>44</xdr:row>
      <xdr:rowOff>154801</xdr:rowOff>
    </xdr:from>
    <xdr:to>
      <xdr:col>4</xdr:col>
      <xdr:colOff>0</xdr:colOff>
      <xdr:row>47</xdr:row>
      <xdr:rowOff>141194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50327" y="7024007"/>
          <a:ext cx="2558625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85" zoomScaleNormal="85" workbookViewId="0">
      <pane xSplit="3" ySplit="7" topLeftCell="D50" activePane="bottomRight" state="frozen"/>
      <selection activeCell="B39" sqref="B39"/>
      <selection pane="topRight" activeCell="B39" sqref="B39"/>
      <selection pane="bottomLeft" activeCell="B39" sqref="B39"/>
      <selection pane="bottomRight" activeCell="F64" sqref="F64"/>
    </sheetView>
  </sheetViews>
  <sheetFormatPr baseColWidth="10" defaultRowHeight="15" x14ac:dyDescent="0.2"/>
  <cols>
    <col min="1" max="1" width="1.28515625" style="6" customWidth="1"/>
    <col min="2" max="2" width="61.85546875" style="6" customWidth="1"/>
    <col min="3" max="3" width="7.5703125" style="6" customWidth="1"/>
    <col min="4" max="4" width="7.5703125" style="6" bestFit="1" customWidth="1"/>
    <col min="5" max="5" width="17.85546875" style="6" bestFit="1" customWidth="1"/>
    <col min="6" max="6" width="18.42578125" style="6" bestFit="1" customWidth="1"/>
    <col min="7" max="16384" width="11.42578125" style="6"/>
  </cols>
  <sheetData>
    <row r="1" spans="1:6" ht="7.5" customHeight="1" x14ac:dyDescent="0.2">
      <c r="E1" s="13">
        <v>0</v>
      </c>
    </row>
    <row r="2" spans="1:6" ht="18" x14ac:dyDescent="0.25">
      <c r="B2" s="87" t="s">
        <v>127</v>
      </c>
      <c r="C2" s="87"/>
      <c r="D2" s="87"/>
      <c r="E2" s="87"/>
    </row>
    <row r="3" spans="1:6" ht="18" x14ac:dyDescent="0.25">
      <c r="B3" s="87" t="s">
        <v>128</v>
      </c>
      <c r="C3" s="87"/>
      <c r="D3" s="87"/>
      <c r="E3" s="87"/>
    </row>
    <row r="4" spans="1:6" ht="18" x14ac:dyDescent="0.25">
      <c r="B4" s="87" t="s">
        <v>131</v>
      </c>
      <c r="C4" s="87"/>
      <c r="D4" s="87"/>
      <c r="E4" s="87"/>
    </row>
    <row r="5" spans="1:6" x14ac:dyDescent="0.2">
      <c r="B5" s="88" t="s">
        <v>74</v>
      </c>
      <c r="C5" s="88"/>
      <c r="D5" s="88"/>
      <c r="E5" s="88"/>
    </row>
    <row r="6" spans="1:6" x14ac:dyDescent="0.2">
      <c r="B6" s="84"/>
      <c r="C6" s="84"/>
      <c r="D6" s="84"/>
      <c r="E6" s="84"/>
    </row>
    <row r="7" spans="1:6" ht="15.75" x14ac:dyDescent="0.25">
      <c r="A7" s="14"/>
      <c r="E7" s="85" t="s">
        <v>129</v>
      </c>
    </row>
    <row r="9" spans="1:6" ht="15.75" x14ac:dyDescent="0.25">
      <c r="B9" s="5" t="s">
        <v>0</v>
      </c>
      <c r="C9" s="5"/>
    </row>
    <row r="10" spans="1:6" ht="15.75" x14ac:dyDescent="0.2">
      <c r="B10" s="1" t="s">
        <v>1</v>
      </c>
      <c r="C10" s="1"/>
      <c r="D10" s="79"/>
    </row>
    <row r="11" spans="1:6" x14ac:dyDescent="0.2">
      <c r="B11" s="2" t="s">
        <v>2</v>
      </c>
      <c r="C11" s="2"/>
      <c r="D11" s="2" t="s">
        <v>73</v>
      </c>
      <c r="E11" s="29">
        <v>24672.263100000004</v>
      </c>
      <c r="F11" s="25"/>
    </row>
    <row r="12" spans="1:6" x14ac:dyDescent="0.2">
      <c r="B12" s="2" t="s">
        <v>3</v>
      </c>
      <c r="C12" s="2"/>
      <c r="D12" s="2"/>
      <c r="E12" s="29">
        <v>0</v>
      </c>
      <c r="F12" s="25"/>
    </row>
    <row r="13" spans="1:6" x14ac:dyDescent="0.2">
      <c r="B13" s="2" t="s">
        <v>4</v>
      </c>
      <c r="C13" s="2"/>
      <c r="D13" s="2"/>
      <c r="E13" s="29">
        <v>3152.55233</v>
      </c>
      <c r="F13" s="25"/>
    </row>
    <row r="14" spans="1:6" x14ac:dyDescent="0.2">
      <c r="B14" s="2" t="s">
        <v>5</v>
      </c>
      <c r="C14" s="2"/>
      <c r="D14" s="2"/>
      <c r="E14" s="35">
        <v>91061.210570000054</v>
      </c>
      <c r="F14" s="25"/>
    </row>
    <row r="15" spans="1:6" ht="15.75" x14ac:dyDescent="0.25">
      <c r="B15" s="3"/>
      <c r="C15" s="3"/>
      <c r="D15" s="3"/>
      <c r="E15" s="30">
        <v>118886.02600000006</v>
      </c>
      <c r="F15" s="25"/>
    </row>
    <row r="16" spans="1:6" ht="15.75" x14ac:dyDescent="0.2">
      <c r="B16" s="1" t="s">
        <v>7</v>
      </c>
      <c r="C16" s="1"/>
      <c r="D16" s="3"/>
      <c r="E16" s="83"/>
      <c r="F16" s="25"/>
    </row>
    <row r="17" spans="2:6" hidden="1" x14ac:dyDescent="0.2">
      <c r="B17" s="2" t="s">
        <v>6</v>
      </c>
      <c r="C17" s="2"/>
      <c r="D17" s="2"/>
      <c r="E17" s="29">
        <v>0</v>
      </c>
      <c r="F17" s="25"/>
    </row>
    <row r="18" spans="2:6" hidden="1" x14ac:dyDescent="0.2">
      <c r="B18" s="2" t="s">
        <v>8</v>
      </c>
      <c r="C18" s="2"/>
      <c r="D18" s="2"/>
      <c r="E18" s="29">
        <v>0</v>
      </c>
      <c r="F18" s="25"/>
    </row>
    <row r="19" spans="2:6" x14ac:dyDescent="0.2">
      <c r="B19" s="2" t="s">
        <v>9</v>
      </c>
      <c r="C19" s="2"/>
      <c r="D19" s="2"/>
      <c r="E19" s="35">
        <v>16227.027429999996</v>
      </c>
      <c r="F19" s="25"/>
    </row>
    <row r="20" spans="2:6" ht="15.75" x14ac:dyDescent="0.25">
      <c r="B20" s="3"/>
      <c r="C20" s="3"/>
      <c r="D20" s="3"/>
      <c r="E20" s="30">
        <v>16227.027429999996</v>
      </c>
      <c r="F20" s="25"/>
    </row>
    <row r="21" spans="2:6" ht="15.75" x14ac:dyDescent="0.2">
      <c r="B21" s="1" t="s">
        <v>12</v>
      </c>
      <c r="C21" s="1"/>
      <c r="D21" s="3"/>
      <c r="E21" s="25"/>
      <c r="F21" s="25"/>
    </row>
    <row r="22" spans="2:6" x14ac:dyDescent="0.2">
      <c r="B22" s="2" t="s">
        <v>11</v>
      </c>
      <c r="C22" s="2"/>
      <c r="D22" s="2"/>
      <c r="E22" s="29">
        <v>4608.2101100000009</v>
      </c>
      <c r="F22" s="25"/>
    </row>
    <row r="23" spans="2:6" x14ac:dyDescent="0.2">
      <c r="B23" s="3"/>
      <c r="C23" s="3"/>
      <c r="D23" s="3"/>
      <c r="E23" s="25"/>
      <c r="F23" s="25"/>
    </row>
    <row r="24" spans="2:6" ht="16.5" thickBot="1" x14ac:dyDescent="0.3">
      <c r="B24" s="1" t="s">
        <v>10</v>
      </c>
      <c r="C24" s="1"/>
      <c r="D24" s="3"/>
      <c r="E24" s="82">
        <v>139721.26354000004</v>
      </c>
      <c r="F24" s="25"/>
    </row>
    <row r="25" spans="2:6" ht="16.5" thickTop="1" x14ac:dyDescent="0.25">
      <c r="B25" s="1"/>
      <c r="C25" s="1"/>
      <c r="D25" s="3"/>
      <c r="E25" s="32"/>
      <c r="F25" s="25"/>
    </row>
    <row r="26" spans="2:6" ht="15.75" x14ac:dyDescent="0.2">
      <c r="B26" s="4" t="s">
        <v>69</v>
      </c>
      <c r="C26" s="4"/>
      <c r="D26" s="3"/>
      <c r="F26" s="25"/>
    </row>
    <row r="27" spans="2:6" ht="15.75" x14ac:dyDescent="0.2">
      <c r="B27" s="1" t="s">
        <v>14</v>
      </c>
      <c r="C27" s="1"/>
      <c r="D27" s="3"/>
      <c r="F27" s="25"/>
    </row>
    <row r="28" spans="2:6" x14ac:dyDescent="0.2">
      <c r="B28" s="2" t="s">
        <v>13</v>
      </c>
      <c r="C28" s="2"/>
      <c r="D28" s="2"/>
      <c r="E28" s="29">
        <v>84293.050050000005</v>
      </c>
      <c r="F28" s="25"/>
    </row>
    <row r="29" spans="2:6" hidden="1" x14ac:dyDescent="0.2">
      <c r="B29" s="2" t="s">
        <v>15</v>
      </c>
      <c r="C29" s="2"/>
      <c r="D29" s="2"/>
      <c r="E29" s="29">
        <v>0</v>
      </c>
      <c r="F29" s="25"/>
    </row>
    <row r="30" spans="2:6" x14ac:dyDescent="0.2">
      <c r="B30" s="2" t="s">
        <v>130</v>
      </c>
      <c r="C30" s="2"/>
      <c r="D30" s="2"/>
      <c r="E30" s="29">
        <v>493</v>
      </c>
      <c r="F30" s="25"/>
    </row>
    <row r="31" spans="2:6" hidden="1" x14ac:dyDescent="0.2">
      <c r="B31" s="2" t="s">
        <v>16</v>
      </c>
      <c r="C31" s="2"/>
      <c r="D31" s="2"/>
      <c r="E31" s="29">
        <v>0</v>
      </c>
      <c r="F31" s="25"/>
    </row>
    <row r="32" spans="2:6" hidden="1" x14ac:dyDescent="0.2">
      <c r="B32" s="2" t="s">
        <v>17</v>
      </c>
      <c r="C32" s="2"/>
      <c r="D32" s="2"/>
      <c r="E32" s="29">
        <v>0</v>
      </c>
      <c r="F32" s="25"/>
    </row>
    <row r="33" spans="2:6" hidden="1" x14ac:dyDescent="0.2">
      <c r="B33" s="2" t="s">
        <v>18</v>
      </c>
      <c r="C33" s="2"/>
      <c r="D33" s="2"/>
      <c r="E33" s="29">
        <v>0</v>
      </c>
      <c r="F33" s="25"/>
    </row>
    <row r="34" spans="2:6" x14ac:dyDescent="0.2">
      <c r="B34" s="2" t="s">
        <v>19</v>
      </c>
      <c r="C34" s="2"/>
      <c r="D34" s="2"/>
      <c r="E34" s="35">
        <v>1468.81969</v>
      </c>
      <c r="F34" s="25"/>
    </row>
    <row r="35" spans="2:6" ht="15.75" x14ac:dyDescent="0.25">
      <c r="B35" s="3"/>
      <c r="C35" s="3"/>
      <c r="D35" s="3"/>
      <c r="E35" s="30">
        <v>86254.869740000009</v>
      </c>
      <c r="F35" s="25"/>
    </row>
    <row r="36" spans="2:6" ht="15.75" x14ac:dyDescent="0.2">
      <c r="B36" s="1" t="s">
        <v>20</v>
      </c>
      <c r="C36" s="1"/>
      <c r="D36" s="3"/>
      <c r="F36" s="25"/>
    </row>
    <row r="37" spans="2:6" x14ac:dyDescent="0.2">
      <c r="B37" s="2" t="s">
        <v>21</v>
      </c>
      <c r="C37" s="2"/>
      <c r="D37" s="2"/>
      <c r="E37" s="29">
        <v>953.10026000000028</v>
      </c>
      <c r="F37" s="25"/>
    </row>
    <row r="38" spans="2:6" x14ac:dyDescent="0.2">
      <c r="B38" s="2" t="s">
        <v>22</v>
      </c>
      <c r="C38" s="2"/>
      <c r="D38" s="2"/>
      <c r="E38" s="29">
        <v>465.90647999999993</v>
      </c>
      <c r="F38" s="25"/>
    </row>
    <row r="39" spans="2:6" x14ac:dyDescent="0.2">
      <c r="B39" s="2" t="s">
        <v>23</v>
      </c>
      <c r="C39" s="2"/>
      <c r="D39" s="2"/>
      <c r="E39" s="35">
        <v>1.2644600000000001</v>
      </c>
      <c r="F39" s="25"/>
    </row>
    <row r="40" spans="2:6" ht="15.75" x14ac:dyDescent="0.25">
      <c r="B40" s="3"/>
      <c r="C40" s="3"/>
      <c r="D40" s="3"/>
      <c r="E40" s="30">
        <v>1420.2712000000004</v>
      </c>
      <c r="F40" s="25"/>
    </row>
    <row r="41" spans="2:6" ht="15.75" hidden="1" x14ac:dyDescent="0.2">
      <c r="B41" s="1" t="s">
        <v>24</v>
      </c>
      <c r="C41" s="1"/>
      <c r="D41" s="3"/>
      <c r="F41" s="25"/>
    </row>
    <row r="42" spans="2:6" ht="30" hidden="1" x14ac:dyDescent="0.2">
      <c r="B42" s="2" t="s">
        <v>25</v>
      </c>
      <c r="C42" s="2"/>
      <c r="D42" s="2"/>
      <c r="E42" s="29">
        <v>0</v>
      </c>
      <c r="F42" s="25"/>
    </row>
    <row r="43" spans="2:6" ht="30" hidden="1" x14ac:dyDescent="0.2">
      <c r="B43" s="2" t="s">
        <v>26</v>
      </c>
      <c r="C43" s="2"/>
      <c r="D43" s="2"/>
      <c r="E43" s="29">
        <v>0</v>
      </c>
      <c r="F43" s="25"/>
    </row>
    <row r="44" spans="2:6" ht="30" hidden="1" x14ac:dyDescent="0.2">
      <c r="B44" s="2" t="s">
        <v>27</v>
      </c>
      <c r="C44" s="2"/>
      <c r="D44" s="2"/>
      <c r="E44" s="35">
        <v>0</v>
      </c>
      <c r="F44" s="25"/>
    </row>
    <row r="45" spans="2:6" ht="15.75" hidden="1" x14ac:dyDescent="0.25">
      <c r="B45" s="3"/>
      <c r="C45" s="3"/>
      <c r="D45" s="3"/>
      <c r="E45" s="30">
        <v>0</v>
      </c>
      <c r="F45" s="25"/>
    </row>
    <row r="46" spans="2:6" ht="15.75" hidden="1" x14ac:dyDescent="0.2">
      <c r="B46" s="1" t="s">
        <v>28</v>
      </c>
      <c r="C46" s="1"/>
      <c r="D46" s="3"/>
      <c r="E46" s="35">
        <v>0</v>
      </c>
      <c r="F46" s="25"/>
    </row>
    <row r="47" spans="2:6" ht="15.75" x14ac:dyDescent="0.25">
      <c r="B47" s="1" t="s">
        <v>70</v>
      </c>
      <c r="C47" s="1"/>
      <c r="D47" s="3"/>
      <c r="E47" s="80">
        <v>87675.140940000012</v>
      </c>
      <c r="F47" s="25"/>
    </row>
    <row r="48" spans="2:6" ht="15.75" x14ac:dyDescent="0.2">
      <c r="B48" s="1" t="s">
        <v>29</v>
      </c>
      <c r="C48" s="1"/>
      <c r="D48" s="3"/>
      <c r="F48" s="25"/>
    </row>
    <row r="49" spans="2:6" x14ac:dyDescent="0.2">
      <c r="B49" s="2" t="s">
        <v>30</v>
      </c>
      <c r="C49" s="2"/>
      <c r="D49" s="2"/>
      <c r="E49" s="29">
        <v>60000</v>
      </c>
      <c r="F49" s="25"/>
    </row>
    <row r="50" spans="2:6" ht="36" customHeight="1" x14ac:dyDescent="0.2">
      <c r="B50" s="2" t="s">
        <v>31</v>
      </c>
      <c r="C50" s="2"/>
      <c r="D50" s="2"/>
      <c r="E50" s="35">
        <v>-7953.8774000000003</v>
      </c>
      <c r="F50" s="25"/>
    </row>
    <row r="51" spans="2:6" ht="15.75" x14ac:dyDescent="0.25">
      <c r="B51" s="2"/>
      <c r="C51" s="2"/>
      <c r="D51" s="2"/>
      <c r="E51" s="81">
        <v>52046.122600000002</v>
      </c>
      <c r="F51" s="25"/>
    </row>
    <row r="52" spans="2:6" ht="16.5" thickBot="1" x14ac:dyDescent="0.3">
      <c r="B52" s="1" t="s">
        <v>71</v>
      </c>
      <c r="C52" s="1"/>
      <c r="D52" s="79" t="s">
        <v>73</v>
      </c>
      <c r="E52" s="82">
        <v>139721.26354000001</v>
      </c>
      <c r="F52" s="25"/>
    </row>
    <row r="53" spans="2:6" ht="6.75" customHeight="1" thickTop="1" x14ac:dyDescent="0.2">
      <c r="F53" s="25"/>
    </row>
    <row r="54" spans="2:6" x14ac:dyDescent="0.2">
      <c r="E54" s="25">
        <v>0</v>
      </c>
    </row>
    <row r="56" spans="2:6" x14ac:dyDescent="0.2">
      <c r="E56" s="86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8"/>
  <sheetViews>
    <sheetView zoomScale="85" zoomScaleNormal="85" workbookViewId="0">
      <pane xSplit="2" ySplit="7" topLeftCell="C8" activePane="bottomRight" state="frozen"/>
      <selection pane="topRight" activeCell="F1" sqref="F1"/>
      <selection pane="bottomLeft" activeCell="A6" sqref="A6"/>
      <selection pane="bottomRight" activeCell="C26" sqref="C26"/>
    </sheetView>
  </sheetViews>
  <sheetFormatPr baseColWidth="10" defaultRowHeight="15" x14ac:dyDescent="0.2"/>
  <cols>
    <col min="1" max="1" width="3" style="6" customWidth="1"/>
    <col min="2" max="2" width="68.85546875" style="6" customWidth="1"/>
    <col min="3" max="3" width="7.5703125" style="6" bestFit="1" customWidth="1"/>
    <col min="4" max="4" width="14.42578125" style="6" bestFit="1" customWidth="1"/>
    <col min="5" max="16384" width="11.42578125" style="6"/>
  </cols>
  <sheetData>
    <row r="2" spans="2:4" ht="18" x14ac:dyDescent="0.25">
      <c r="B2" s="87" t="s">
        <v>127</v>
      </c>
      <c r="C2" s="87"/>
      <c r="D2" s="87"/>
    </row>
    <row r="3" spans="2:4" ht="18" x14ac:dyDescent="0.25">
      <c r="B3" s="87" t="s">
        <v>79</v>
      </c>
      <c r="C3" s="87"/>
      <c r="D3" s="87"/>
    </row>
    <row r="4" spans="2:4" ht="18" x14ac:dyDescent="0.25">
      <c r="B4" s="87" t="s">
        <v>131</v>
      </c>
      <c r="C4" s="87"/>
      <c r="D4" s="87"/>
    </row>
    <row r="5" spans="2:4" x14ac:dyDescent="0.2">
      <c r="B5" s="88" t="s">
        <v>74</v>
      </c>
      <c r="C5" s="88"/>
      <c r="D5" s="88"/>
    </row>
    <row r="7" spans="2:4" ht="15.75" x14ac:dyDescent="0.25">
      <c r="D7" s="46" t="s">
        <v>129</v>
      </c>
    </row>
    <row r="8" spans="2:4" ht="15.75" x14ac:dyDescent="0.2">
      <c r="B8" s="1" t="s">
        <v>32</v>
      </c>
    </row>
    <row r="9" spans="2:4" x14ac:dyDescent="0.2">
      <c r="B9" s="2" t="s">
        <v>34</v>
      </c>
      <c r="C9" s="6" t="s">
        <v>73</v>
      </c>
      <c r="D9" s="29">
        <v>1954.13381</v>
      </c>
    </row>
    <row r="10" spans="2:4" hidden="1" x14ac:dyDescent="0.2">
      <c r="B10" s="2" t="s">
        <v>36</v>
      </c>
      <c r="D10" s="29">
        <v>0</v>
      </c>
    </row>
    <row r="11" spans="2:4" x14ac:dyDescent="0.2">
      <c r="B11" s="2" t="s">
        <v>38</v>
      </c>
      <c r="D11" s="29">
        <v>32.077159999999999</v>
      </c>
    </row>
    <row r="12" spans="2:4" hidden="1" x14ac:dyDescent="0.2">
      <c r="B12" s="2" t="s">
        <v>40</v>
      </c>
      <c r="D12" s="29">
        <v>0</v>
      </c>
    </row>
    <row r="13" spans="2:4" x14ac:dyDescent="0.2">
      <c r="B13" s="2" t="s">
        <v>42</v>
      </c>
      <c r="D13" s="29">
        <v>0</v>
      </c>
    </row>
    <row r="14" spans="2:4" x14ac:dyDescent="0.2">
      <c r="B14" s="2" t="s">
        <v>44</v>
      </c>
      <c r="D14" s="29">
        <v>40.32582</v>
      </c>
    </row>
    <row r="15" spans="2:4" hidden="1" x14ac:dyDescent="0.2">
      <c r="B15" s="2" t="s">
        <v>46</v>
      </c>
      <c r="D15" s="29">
        <v>0</v>
      </c>
    </row>
    <row r="16" spans="2:4" x14ac:dyDescent="0.2">
      <c r="B16" s="2" t="s">
        <v>48</v>
      </c>
      <c r="D16" s="35">
        <v>52.163669999999996</v>
      </c>
    </row>
    <row r="17" spans="2:4" ht="15.75" x14ac:dyDescent="0.25">
      <c r="B17" s="3"/>
      <c r="D17" s="30">
        <v>2078.70046</v>
      </c>
    </row>
    <row r="18" spans="2:4" ht="15.75" x14ac:dyDescent="0.2">
      <c r="B18" s="1" t="s">
        <v>51</v>
      </c>
      <c r="D18" s="29"/>
    </row>
    <row r="19" spans="2:4" x14ac:dyDescent="0.2">
      <c r="B19" s="2" t="s">
        <v>50</v>
      </c>
      <c r="D19" s="29">
        <v>806.36272999999994</v>
      </c>
    </row>
    <row r="20" spans="2:4" hidden="1" x14ac:dyDescent="0.2">
      <c r="B20" s="2" t="s">
        <v>53</v>
      </c>
      <c r="D20" s="29">
        <v>0</v>
      </c>
    </row>
    <row r="21" spans="2:4" hidden="1" x14ac:dyDescent="0.2">
      <c r="B21" s="2" t="s">
        <v>55</v>
      </c>
      <c r="D21" s="29">
        <v>0</v>
      </c>
    </row>
    <row r="22" spans="2:4" hidden="1" x14ac:dyDescent="0.2">
      <c r="B22" s="2" t="s">
        <v>57</v>
      </c>
      <c r="D22" s="29">
        <v>0</v>
      </c>
    </row>
    <row r="23" spans="2:4" hidden="1" x14ac:dyDescent="0.2">
      <c r="B23" s="2" t="s">
        <v>46</v>
      </c>
      <c r="D23" s="29">
        <v>0</v>
      </c>
    </row>
    <row r="24" spans="2:4" x14ac:dyDescent="0.2">
      <c r="B24" s="2" t="s">
        <v>48</v>
      </c>
      <c r="D24" s="35">
        <v>2.4133800000000001</v>
      </c>
    </row>
    <row r="25" spans="2:4" ht="15.75" x14ac:dyDescent="0.25">
      <c r="B25" s="3"/>
      <c r="D25" s="30">
        <v>808.7761099999999</v>
      </c>
    </row>
    <row r="26" spans="2:4" ht="15.75" x14ac:dyDescent="0.25">
      <c r="B26" s="1" t="s">
        <v>60</v>
      </c>
      <c r="D26" s="31">
        <v>265.68804999999992</v>
      </c>
    </row>
    <row r="27" spans="2:4" ht="15.75" x14ac:dyDescent="0.25">
      <c r="B27" s="1" t="s">
        <v>75</v>
      </c>
      <c r="D27" s="32">
        <v>1004.2363000000003</v>
      </c>
    </row>
    <row r="28" spans="2:4" ht="15.75" x14ac:dyDescent="0.2">
      <c r="B28" s="1" t="s">
        <v>61</v>
      </c>
      <c r="D28" s="29"/>
    </row>
    <row r="29" spans="2:4" x14ac:dyDescent="0.2">
      <c r="B29" s="2" t="s">
        <v>62</v>
      </c>
      <c r="D29" s="29">
        <v>1800.2738100000001</v>
      </c>
    </row>
    <row r="30" spans="2:4" x14ac:dyDescent="0.2">
      <c r="B30" s="2" t="s">
        <v>63</v>
      </c>
      <c r="D30" s="29">
        <v>1409.7973399999996</v>
      </c>
    </row>
    <row r="31" spans="2:4" x14ac:dyDescent="0.2">
      <c r="B31" s="2" t="s">
        <v>64</v>
      </c>
      <c r="D31" s="35">
        <v>431.92336</v>
      </c>
    </row>
    <row r="32" spans="2:4" ht="15.75" x14ac:dyDescent="0.25">
      <c r="B32" s="2"/>
      <c r="D32" s="31">
        <v>3641.9945099999995</v>
      </c>
    </row>
    <row r="33" spans="2:4" ht="15.75" x14ac:dyDescent="0.25">
      <c r="B33" s="1" t="s">
        <v>76</v>
      </c>
      <c r="D33" s="30">
        <v>-2637.7582099999991</v>
      </c>
    </row>
    <row r="34" spans="2:4" ht="15.75" hidden="1" x14ac:dyDescent="0.25">
      <c r="B34" s="1" t="s">
        <v>66</v>
      </c>
      <c r="D34" s="31">
        <v>0</v>
      </c>
    </row>
    <row r="35" spans="2:4" x14ac:dyDescent="0.2">
      <c r="B35" s="2" t="s">
        <v>67</v>
      </c>
      <c r="D35" s="29">
        <v>-0.65</v>
      </c>
    </row>
    <row r="36" spans="2:4" ht="15.75" x14ac:dyDescent="0.25">
      <c r="B36" s="1" t="s">
        <v>77</v>
      </c>
      <c r="D36" s="80">
        <v>-2638.4082099999991</v>
      </c>
    </row>
    <row r="37" spans="2:4" x14ac:dyDescent="0.2">
      <c r="B37" s="2" t="s">
        <v>68</v>
      </c>
      <c r="D37" s="35">
        <v>0</v>
      </c>
    </row>
    <row r="38" spans="2:4" ht="15.75" x14ac:dyDescent="0.25">
      <c r="B38" s="1" t="s">
        <v>78</v>
      </c>
      <c r="C38" s="5" t="s">
        <v>73</v>
      </c>
      <c r="D38" s="30">
        <v>-2638.4082099999991</v>
      </c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scale="63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M18" sqref="M18"/>
    </sheetView>
  </sheetViews>
  <sheetFormatPr baseColWidth="10" defaultRowHeight="15" x14ac:dyDescent="0.2"/>
  <cols>
    <col min="1" max="1" width="3" style="8" customWidth="1"/>
    <col min="2" max="2" width="92.28515625" style="8" customWidth="1"/>
    <col min="3" max="3" width="4.42578125" style="8" customWidth="1"/>
    <col min="4" max="4" width="4.85546875" style="8" hidden="1" customWidth="1"/>
    <col min="5" max="5" width="6.5703125" style="8" hidden="1" customWidth="1"/>
    <col min="6" max="6" width="7.5703125" style="8" bestFit="1" customWidth="1"/>
    <col min="7" max="7" width="15" style="8" bestFit="1" customWidth="1"/>
    <col min="8" max="8" width="7.5703125" style="8" bestFit="1" customWidth="1"/>
    <col min="9" max="9" width="13.140625" style="8" bestFit="1" customWidth="1"/>
    <col min="10" max="16384" width="11.42578125" style="8"/>
  </cols>
  <sheetData>
    <row r="2" spans="2:10" ht="15.75" x14ac:dyDescent="0.25">
      <c r="B2" s="5" t="s">
        <v>72</v>
      </c>
    </row>
    <row r="3" spans="2:10" x14ac:dyDescent="0.2">
      <c r="B3" s="6" t="s">
        <v>80</v>
      </c>
    </row>
    <row r="4" spans="2:10" x14ac:dyDescent="0.2">
      <c r="B4" s="6" t="s">
        <v>74</v>
      </c>
    </row>
    <row r="5" spans="2:10" ht="15.75" x14ac:dyDescent="0.25">
      <c r="D5" s="15"/>
      <c r="E5" s="15"/>
      <c r="F5" s="15"/>
      <c r="G5" s="45" t="e">
        <f>+#REF!</f>
        <v>#REF!</v>
      </c>
      <c r="H5" s="46"/>
      <c r="I5" s="46" t="e">
        <f>+#REF!</f>
        <v>#REF!</v>
      </c>
    </row>
    <row r="6" spans="2:10" ht="15.75" x14ac:dyDescent="0.2">
      <c r="B6" s="9" t="s">
        <v>81</v>
      </c>
      <c r="D6" s="19"/>
      <c r="E6" s="18"/>
      <c r="F6" s="15"/>
      <c r="G6" s="15"/>
      <c r="H6" s="6"/>
      <c r="I6" s="6"/>
    </row>
    <row r="7" spans="2:10" x14ac:dyDescent="0.2">
      <c r="B7" s="11" t="s">
        <v>82</v>
      </c>
      <c r="D7" s="18"/>
      <c r="E7" s="19" t="s">
        <v>33</v>
      </c>
      <c r="F7" s="15" t="s">
        <v>73</v>
      </c>
      <c r="G7" s="20">
        <f>+ER!D38</f>
        <v>-2638.4082099999991</v>
      </c>
      <c r="H7" s="6" t="s">
        <v>73</v>
      </c>
      <c r="I7" s="29"/>
    </row>
    <row r="8" spans="2:10" x14ac:dyDescent="0.2">
      <c r="B8" s="11" t="s">
        <v>83</v>
      </c>
      <c r="D8" s="18"/>
      <c r="E8" s="19" t="s">
        <v>35</v>
      </c>
      <c r="F8" s="15"/>
      <c r="G8" s="20"/>
      <c r="H8" s="6"/>
      <c r="I8" s="29"/>
    </row>
    <row r="9" spans="2:10" x14ac:dyDescent="0.2">
      <c r="B9" s="11" t="s">
        <v>84</v>
      </c>
      <c r="D9" s="18"/>
      <c r="E9" s="19" t="s">
        <v>37</v>
      </c>
      <c r="F9" s="15"/>
      <c r="G9" s="20"/>
      <c r="H9" s="6"/>
      <c r="I9" s="29"/>
    </row>
    <row r="10" spans="2:10" x14ac:dyDescent="0.2">
      <c r="B10" s="11" t="s">
        <v>85</v>
      </c>
      <c r="D10" s="18"/>
      <c r="E10" s="19" t="s">
        <v>39</v>
      </c>
      <c r="F10" s="15"/>
      <c r="G10" s="20"/>
      <c r="H10" s="6"/>
      <c r="I10" s="29"/>
    </row>
    <row r="11" spans="2:10" x14ac:dyDescent="0.2">
      <c r="B11" s="11" t="s">
        <v>64</v>
      </c>
      <c r="D11" s="18"/>
      <c r="E11" s="19" t="s">
        <v>41</v>
      </c>
      <c r="F11" s="15"/>
      <c r="G11" s="20"/>
      <c r="H11" s="6"/>
      <c r="I11" s="29"/>
    </row>
    <row r="12" spans="2:10" x14ac:dyDescent="0.2">
      <c r="B12" s="11" t="s">
        <v>86</v>
      </c>
      <c r="D12" s="18"/>
      <c r="E12" s="19" t="s">
        <v>43</v>
      </c>
      <c r="F12" s="15"/>
      <c r="G12" s="20"/>
      <c r="H12" s="6"/>
      <c r="I12" s="29"/>
    </row>
    <row r="13" spans="2:10" x14ac:dyDescent="0.2">
      <c r="B13" s="11" t="s">
        <v>87</v>
      </c>
      <c r="D13" s="18"/>
      <c r="E13" s="19" t="s">
        <v>45</v>
      </c>
      <c r="F13" s="15"/>
      <c r="G13" s="20"/>
      <c r="H13" s="6"/>
      <c r="I13" s="29"/>
    </row>
    <row r="14" spans="2:10" x14ac:dyDescent="0.2">
      <c r="B14" s="11" t="s">
        <v>88</v>
      </c>
      <c r="D14" s="18"/>
      <c r="E14" s="19" t="s">
        <v>47</v>
      </c>
      <c r="F14" s="15"/>
      <c r="G14" s="20"/>
      <c r="H14" s="6"/>
      <c r="I14" s="29"/>
    </row>
    <row r="15" spans="2:10" ht="15.75" x14ac:dyDescent="0.25">
      <c r="B15" s="26" t="s">
        <v>89</v>
      </c>
      <c r="D15" s="18"/>
      <c r="E15" s="18"/>
      <c r="F15" s="15"/>
      <c r="G15" s="22"/>
      <c r="H15" s="5"/>
      <c r="I15" s="30"/>
      <c r="J15" s="12"/>
    </row>
    <row r="16" spans="2:10" ht="15.75" x14ac:dyDescent="0.2">
      <c r="B16" s="74" t="s">
        <v>90</v>
      </c>
      <c r="C16" s="75"/>
      <c r="D16" s="74"/>
      <c r="E16" s="76"/>
      <c r="F16" s="75"/>
      <c r="G16" s="77" t="e">
        <f>+BG!#REF!-BG!E14</f>
        <v>#REF!</v>
      </c>
      <c r="H16" s="6"/>
      <c r="I16" s="6"/>
    </row>
    <row r="17" spans="2:9" x14ac:dyDescent="0.2">
      <c r="B17" s="11" t="s">
        <v>91</v>
      </c>
      <c r="D17" s="18"/>
      <c r="E17" s="19" t="s">
        <v>49</v>
      </c>
      <c r="F17" s="15"/>
      <c r="G17" s="20" t="e">
        <f>+BG!#REF!-BG!E19</f>
        <v>#REF!</v>
      </c>
      <c r="H17" s="6"/>
      <c r="I17" s="29"/>
    </row>
    <row r="18" spans="2:9" x14ac:dyDescent="0.2">
      <c r="B18" s="74" t="s">
        <v>92</v>
      </c>
      <c r="C18" s="75"/>
      <c r="D18" s="78"/>
      <c r="E18" s="74" t="s">
        <v>52</v>
      </c>
      <c r="F18" s="75"/>
      <c r="G18" s="77" t="e">
        <f>+BG!E28-BG!#REF!</f>
        <v>#REF!</v>
      </c>
      <c r="H18" s="6"/>
      <c r="I18" s="29"/>
    </row>
    <row r="19" spans="2:9" x14ac:dyDescent="0.2">
      <c r="B19" s="11" t="s">
        <v>93</v>
      </c>
      <c r="D19" s="18"/>
      <c r="E19" s="19" t="s">
        <v>54</v>
      </c>
      <c r="F19" s="15"/>
      <c r="G19" s="20" t="e">
        <f>+BG!E34-BG!#REF!+BG!E40-BG!#REF!</f>
        <v>#REF!</v>
      </c>
      <c r="H19" s="6"/>
      <c r="I19" s="29"/>
    </row>
    <row r="20" spans="2:9" x14ac:dyDescent="0.2">
      <c r="B20" s="11" t="s">
        <v>57</v>
      </c>
      <c r="D20" s="18"/>
      <c r="E20" s="19" t="s">
        <v>56</v>
      </c>
      <c r="F20" s="15"/>
      <c r="G20" s="20"/>
      <c r="H20" s="6"/>
      <c r="I20" s="29"/>
    </row>
    <row r="21" spans="2:9" x14ac:dyDescent="0.2">
      <c r="B21" s="11" t="s">
        <v>46</v>
      </c>
      <c r="D21" s="18"/>
      <c r="E21" s="19" t="s">
        <v>58</v>
      </c>
      <c r="F21" s="15"/>
      <c r="G21" s="20"/>
      <c r="H21" s="6"/>
      <c r="I21" s="29"/>
    </row>
    <row r="22" spans="2:9" x14ac:dyDescent="0.2">
      <c r="B22" s="11" t="s">
        <v>48</v>
      </c>
      <c r="D22" s="18"/>
      <c r="E22" s="19" t="s">
        <v>59</v>
      </c>
      <c r="F22" s="15"/>
      <c r="G22" s="21"/>
      <c r="H22" s="6"/>
      <c r="I22" s="35"/>
    </row>
    <row r="23" spans="2:9" ht="15.75" x14ac:dyDescent="0.25">
      <c r="B23" s="28" t="s">
        <v>94</v>
      </c>
      <c r="D23" s="18"/>
      <c r="E23" s="18"/>
      <c r="F23" s="15"/>
      <c r="G23" s="22" t="e">
        <f>SUM(G7:G22)</f>
        <v>#REF!</v>
      </c>
      <c r="H23" s="5"/>
      <c r="I23" s="30"/>
    </row>
    <row r="24" spans="2:9" ht="15.75" x14ac:dyDescent="0.25">
      <c r="B24" s="10"/>
      <c r="D24" s="18"/>
      <c r="E24" s="18"/>
      <c r="F24" s="15"/>
      <c r="G24" s="22"/>
      <c r="H24" s="5"/>
      <c r="I24" s="30"/>
    </row>
    <row r="25" spans="2:9" ht="15.75" x14ac:dyDescent="0.25">
      <c r="B25" s="9" t="s">
        <v>95</v>
      </c>
      <c r="D25" s="16"/>
      <c r="E25" s="18"/>
      <c r="F25" s="15"/>
      <c r="G25" s="23"/>
      <c r="H25" s="5"/>
      <c r="I25" s="31"/>
    </row>
    <row r="26" spans="2:9" x14ac:dyDescent="0.2">
      <c r="B26" s="8" t="s">
        <v>96</v>
      </c>
      <c r="D26" s="18"/>
      <c r="E26" s="18"/>
      <c r="F26" s="15"/>
      <c r="G26" s="20" t="e">
        <f>+BG!#REF!-BG!E13+BG!#REF!-BG!E18+BG!#REF!-BG!E12</f>
        <v>#REF!</v>
      </c>
      <c r="H26" s="6"/>
      <c r="I26" s="6"/>
    </row>
    <row r="27" spans="2:9" ht="15.75" x14ac:dyDescent="0.25">
      <c r="B27" s="8" t="s">
        <v>97</v>
      </c>
      <c r="D27" s="18"/>
      <c r="E27" s="18"/>
      <c r="F27" s="15"/>
      <c r="G27" s="20" t="e">
        <f>+BG!#REF!-BG!E22</f>
        <v>#REF!</v>
      </c>
      <c r="H27" s="6"/>
      <c r="I27" s="32"/>
    </row>
    <row r="28" spans="2:9" x14ac:dyDescent="0.2">
      <c r="B28" s="8" t="s">
        <v>98</v>
      </c>
      <c r="D28" s="18"/>
      <c r="E28" s="18"/>
      <c r="F28" s="15"/>
      <c r="G28" s="20"/>
      <c r="H28" s="6"/>
      <c r="I28" s="6"/>
    </row>
    <row r="29" spans="2:9" ht="15.75" x14ac:dyDescent="0.2">
      <c r="B29" s="8" t="s">
        <v>99</v>
      </c>
      <c r="D29" s="16"/>
      <c r="E29" s="18"/>
      <c r="F29" s="15"/>
      <c r="G29" s="20" t="e">
        <f>+BG!#REF!-BG!E17</f>
        <v>#REF!</v>
      </c>
      <c r="H29" s="6"/>
      <c r="I29" s="6"/>
    </row>
    <row r="30" spans="2:9" x14ac:dyDescent="0.2">
      <c r="B30" s="8" t="s">
        <v>100</v>
      </c>
      <c r="D30" s="18"/>
      <c r="E30" s="19"/>
      <c r="F30" s="15"/>
      <c r="G30" s="21"/>
      <c r="H30" s="6"/>
      <c r="I30" s="35"/>
    </row>
    <row r="31" spans="2:9" ht="15.75" x14ac:dyDescent="0.25">
      <c r="B31" s="9" t="s">
        <v>101</v>
      </c>
      <c r="D31" s="18"/>
      <c r="E31" s="19"/>
      <c r="F31" s="15"/>
      <c r="G31" s="23" t="e">
        <f>SUM(G26:G30)</f>
        <v>#REF!</v>
      </c>
      <c r="H31" s="6"/>
      <c r="I31" s="29"/>
    </row>
    <row r="32" spans="2:9" x14ac:dyDescent="0.2">
      <c r="B32" s="11"/>
      <c r="D32" s="18"/>
      <c r="E32" s="19" t="s">
        <v>65</v>
      </c>
      <c r="F32" s="15"/>
      <c r="G32" s="20"/>
      <c r="H32" s="6"/>
      <c r="I32" s="29"/>
    </row>
    <row r="33" spans="2:9" ht="15.75" x14ac:dyDescent="0.25">
      <c r="B33" s="9" t="s">
        <v>102</v>
      </c>
      <c r="D33" s="18"/>
      <c r="E33" s="19"/>
      <c r="F33" s="15"/>
      <c r="G33" s="23"/>
      <c r="H33" s="31"/>
      <c r="I33" s="31"/>
    </row>
    <row r="34" spans="2:9" x14ac:dyDescent="0.2">
      <c r="B34" s="8" t="s">
        <v>103</v>
      </c>
      <c r="D34" s="18"/>
      <c r="E34" s="18"/>
      <c r="F34" s="15"/>
      <c r="G34" s="20" t="e">
        <f>+BG!E29-BG!#REF!+BG!E30-BG!#REF!+BG!E31-BG!#REF!</f>
        <v>#REF!</v>
      </c>
      <c r="H34" s="6"/>
      <c r="I34" s="6"/>
    </row>
    <row r="35" spans="2:9" ht="15.75" x14ac:dyDescent="0.25">
      <c r="B35" s="8" t="s">
        <v>42</v>
      </c>
      <c r="D35" s="18"/>
      <c r="E35" s="18"/>
      <c r="F35" s="15"/>
      <c r="G35" s="20" t="e">
        <f>+BG!E32-BG!#REF!</f>
        <v>#REF!</v>
      </c>
      <c r="H35" s="6"/>
      <c r="I35" s="32"/>
    </row>
    <row r="36" spans="2:9" x14ac:dyDescent="0.2">
      <c r="B36" s="8" t="s">
        <v>66</v>
      </c>
      <c r="D36" s="18"/>
      <c r="E36" s="18"/>
      <c r="F36" s="15"/>
      <c r="G36" s="20"/>
      <c r="H36" s="6"/>
      <c r="I36" s="6"/>
    </row>
    <row r="37" spans="2:9" ht="15.75" x14ac:dyDescent="0.25">
      <c r="B37" s="8" t="s">
        <v>104</v>
      </c>
      <c r="D37" s="16"/>
      <c r="E37" s="18"/>
      <c r="F37" s="15"/>
      <c r="G37" s="20" t="e">
        <f>+BG!E33-BG!#REF!</f>
        <v>#REF!</v>
      </c>
      <c r="H37" s="5"/>
      <c r="I37" s="31"/>
    </row>
    <row r="38" spans="2:9" ht="15.75" x14ac:dyDescent="0.2">
      <c r="B38" s="8" t="s">
        <v>105</v>
      </c>
      <c r="D38" s="17"/>
      <c r="E38" s="18"/>
      <c r="F38" s="15"/>
      <c r="G38" s="21" t="e">
        <f>+BG!E49-BG!#REF!</f>
        <v>#REF!</v>
      </c>
      <c r="H38" s="6"/>
      <c r="I38" s="7"/>
    </row>
    <row r="39" spans="2:9" ht="15.75" x14ac:dyDescent="0.25">
      <c r="B39" s="9" t="s">
        <v>106</v>
      </c>
      <c r="D39" s="16"/>
      <c r="E39" s="18"/>
      <c r="F39" s="15"/>
      <c r="G39" s="23" t="e">
        <f>SUM(G34:G38)</f>
        <v>#REF!</v>
      </c>
      <c r="H39" s="5"/>
      <c r="I39" s="31"/>
    </row>
    <row r="40" spans="2:9" x14ac:dyDescent="0.2">
      <c r="B40" s="27" t="s">
        <v>107</v>
      </c>
      <c r="D40" s="18"/>
      <c r="E40" s="18"/>
      <c r="F40" s="15"/>
      <c r="G40" s="20" t="e">
        <f>+G23+G31+G39</f>
        <v>#REF!</v>
      </c>
      <c r="H40" s="6"/>
      <c r="I40" s="6"/>
    </row>
    <row r="41" spans="2:9" ht="15.75" x14ac:dyDescent="0.25">
      <c r="B41" s="28" t="s">
        <v>108</v>
      </c>
      <c r="D41" s="18"/>
      <c r="E41" s="18"/>
      <c r="F41" s="15"/>
      <c r="G41" s="44" t="e">
        <f>+BG!#REF!</f>
        <v>#REF!</v>
      </c>
      <c r="H41" s="5"/>
      <c r="I41" s="33"/>
    </row>
    <row r="42" spans="2:9" ht="15.75" x14ac:dyDescent="0.25">
      <c r="B42" s="28" t="s">
        <v>109</v>
      </c>
      <c r="D42" s="18"/>
      <c r="E42" s="18"/>
      <c r="F42" s="24" t="s">
        <v>73</v>
      </c>
      <c r="G42" s="22" t="e">
        <f>+G40+G41</f>
        <v>#REF!</v>
      </c>
      <c r="H42" s="5" t="s">
        <v>73</v>
      </c>
      <c r="I42" s="32"/>
    </row>
    <row r="43" spans="2:9" x14ac:dyDescent="0.2">
      <c r="B43" s="10"/>
      <c r="D43" s="18"/>
      <c r="E43" s="18"/>
      <c r="F43" s="15"/>
      <c r="G43" s="15"/>
      <c r="H43" s="6"/>
      <c r="I43" s="6"/>
    </row>
    <row r="44" spans="2:9" ht="15.75" x14ac:dyDescent="0.2">
      <c r="B44" s="9"/>
      <c r="D44" s="18"/>
      <c r="E44" s="18"/>
    </row>
    <row r="45" spans="2:9" x14ac:dyDescent="0.2">
      <c r="G45" s="34" t="e">
        <f>+G42-BG!E11</f>
        <v>#REF!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opLeftCell="A4" zoomScaleNormal="100" workbookViewId="0">
      <selection activeCell="B26" sqref="B26"/>
    </sheetView>
  </sheetViews>
  <sheetFormatPr baseColWidth="10" defaultRowHeight="15" x14ac:dyDescent="0.25"/>
  <cols>
    <col min="1" max="1" width="18.42578125" style="39" customWidth="1"/>
    <col min="2" max="2" width="40.5703125" style="39" customWidth="1"/>
    <col min="3" max="3" width="6.7109375" style="39" customWidth="1"/>
    <col min="4" max="4" width="12.7109375" style="47" bestFit="1" customWidth="1"/>
    <col min="5" max="5" width="11.5703125" style="39" bestFit="1" customWidth="1"/>
    <col min="6" max="6" width="13" style="39" customWidth="1"/>
    <col min="7" max="7" width="12.7109375" style="47" bestFit="1" customWidth="1"/>
    <col min="8" max="8" width="11.5703125" style="39" bestFit="1" customWidth="1"/>
    <col min="9" max="9" width="13.42578125" style="39" customWidth="1"/>
    <col min="10" max="10" width="12.7109375" style="47" bestFit="1" customWidth="1"/>
    <col min="11" max="16384" width="11.42578125" style="39"/>
  </cols>
  <sheetData>
    <row r="1" spans="2:11" ht="12" customHeight="1" x14ac:dyDescent="0.25"/>
    <row r="2" spans="2:11" ht="15.75" x14ac:dyDescent="0.25">
      <c r="B2" s="5" t="s">
        <v>72</v>
      </c>
      <c r="C2" s="5"/>
    </row>
    <row r="3" spans="2:11" ht="15.75" x14ac:dyDescent="0.25">
      <c r="B3" s="6" t="s">
        <v>110</v>
      </c>
      <c r="C3" s="6"/>
    </row>
    <row r="4" spans="2:11" ht="15.75" x14ac:dyDescent="0.25">
      <c r="B4" s="6" t="s">
        <v>74</v>
      </c>
      <c r="C4" s="6"/>
    </row>
    <row r="5" spans="2:11" ht="5.25" customHeight="1" x14ac:dyDescent="0.25"/>
    <row r="6" spans="2:11" s="38" customFormat="1" ht="14.25" x14ac:dyDescent="0.2">
      <c r="B6" s="36" t="s">
        <v>111</v>
      </c>
      <c r="C6" s="36"/>
      <c r="D6" s="41" t="s">
        <v>114</v>
      </c>
      <c r="E6" s="37" t="s">
        <v>112</v>
      </c>
      <c r="F6" s="37" t="s">
        <v>113</v>
      </c>
      <c r="G6" s="41" t="s">
        <v>114</v>
      </c>
      <c r="H6" s="37" t="s">
        <v>112</v>
      </c>
      <c r="I6" s="37" t="s">
        <v>113</v>
      </c>
      <c r="J6" s="41" t="s">
        <v>114</v>
      </c>
      <c r="K6" s="37"/>
    </row>
    <row r="7" spans="2:11" x14ac:dyDescent="0.25">
      <c r="D7" s="42">
        <v>2014</v>
      </c>
      <c r="E7" s="40"/>
      <c r="F7" s="40"/>
      <c r="G7" s="42" t="e">
        <f>+#REF!</f>
        <v>#REF!</v>
      </c>
      <c r="H7" s="40"/>
      <c r="I7" s="40"/>
      <c r="J7" s="43" t="e">
        <f>+#REF!</f>
        <v>#REF!</v>
      </c>
    </row>
    <row r="8" spans="2:11" ht="8.25" customHeight="1" x14ac:dyDescent="0.25"/>
    <row r="9" spans="2:11" ht="15.75" x14ac:dyDescent="0.25">
      <c r="B9" s="48" t="s">
        <v>29</v>
      </c>
      <c r="E9" s="49"/>
      <c r="F9" s="49"/>
      <c r="G9" s="50"/>
      <c r="H9" s="49"/>
      <c r="I9" s="49"/>
      <c r="J9" s="50"/>
    </row>
    <row r="10" spans="2:11" x14ac:dyDescent="0.25">
      <c r="B10" s="39" t="s">
        <v>30</v>
      </c>
      <c r="D10" s="51">
        <v>60000</v>
      </c>
      <c r="E10" s="49"/>
      <c r="F10" s="49"/>
      <c r="G10" s="52" t="e">
        <f>+BG!#REF!</f>
        <v>#REF!</v>
      </c>
      <c r="H10" s="49"/>
      <c r="I10" s="49"/>
      <c r="J10" s="52">
        <f>+BG!E49</f>
        <v>60000</v>
      </c>
    </row>
    <row r="11" spans="2:11" x14ac:dyDescent="0.25">
      <c r="B11" s="39" t="s">
        <v>115</v>
      </c>
      <c r="E11" s="49"/>
      <c r="F11" s="49"/>
      <c r="G11" s="50"/>
      <c r="H11" s="49"/>
      <c r="I11" s="49"/>
      <c r="J11" s="52"/>
    </row>
    <row r="12" spans="2:11" x14ac:dyDescent="0.25">
      <c r="B12" s="39" t="s">
        <v>116</v>
      </c>
      <c r="E12" s="49"/>
      <c r="F12" s="49"/>
      <c r="G12" s="50"/>
      <c r="H12" s="49"/>
      <c r="I12" s="49"/>
      <c r="J12" s="52"/>
    </row>
    <row r="13" spans="2:11" x14ac:dyDescent="0.25">
      <c r="B13" s="39" t="s">
        <v>117</v>
      </c>
      <c r="E13" s="49"/>
      <c r="F13" s="49"/>
      <c r="G13" s="50"/>
      <c r="H13" s="49"/>
      <c r="I13" s="49"/>
      <c r="J13" s="52"/>
    </row>
    <row r="14" spans="2:11" x14ac:dyDescent="0.25">
      <c r="B14" s="39" t="s">
        <v>118</v>
      </c>
      <c r="E14" s="49"/>
      <c r="F14" s="49"/>
      <c r="G14" s="50"/>
      <c r="H14" s="49"/>
      <c r="I14" s="49"/>
      <c r="J14" s="52"/>
    </row>
    <row r="15" spans="2:11" x14ac:dyDescent="0.25">
      <c r="B15" s="39" t="s">
        <v>119</v>
      </c>
      <c r="C15" s="53"/>
      <c r="D15" s="54">
        <v>-3874.3312799999999</v>
      </c>
      <c r="E15" s="55" t="e">
        <f>IF(ER!#REF!&gt;0,ER!#REF!,0)</f>
        <v>#REF!</v>
      </c>
      <c r="F15" s="55" t="e">
        <f>IF(ER!#REF!&lt;0,ER!#REF!,0)</f>
        <v>#REF!</v>
      </c>
      <c r="G15" s="56" t="e">
        <f>SUM(D15:F15)</f>
        <v>#REF!</v>
      </c>
      <c r="H15" s="55">
        <f>IF(ER!D38&gt;0,ER!D38,0)</f>
        <v>0</v>
      </c>
      <c r="I15" s="55">
        <f>IF(ER!D38&lt;0,ER!D38,0)</f>
        <v>-2638.4082099999991</v>
      </c>
      <c r="J15" s="57" t="e">
        <f>SUM(G15:I15)</f>
        <v>#REF!</v>
      </c>
    </row>
    <row r="16" spans="2:11" x14ac:dyDescent="0.25">
      <c r="C16" s="71" t="s">
        <v>73</v>
      </c>
      <c r="D16" s="51">
        <f t="shared" ref="D16:I16" si="0">SUM(D10:D15)</f>
        <v>56125.668720000001</v>
      </c>
      <c r="E16" s="52" t="e">
        <f t="shared" si="0"/>
        <v>#REF!</v>
      </c>
      <c r="F16" s="52" t="e">
        <f t="shared" si="0"/>
        <v>#REF!</v>
      </c>
      <c r="G16" s="52" t="e">
        <f t="shared" si="0"/>
        <v>#REF!</v>
      </c>
      <c r="H16" s="52">
        <f t="shared" si="0"/>
        <v>0</v>
      </c>
      <c r="I16" s="58">
        <f t="shared" si="0"/>
        <v>-2638.4082099999991</v>
      </c>
      <c r="J16" s="52" t="e">
        <f>SUM(J10:J15)</f>
        <v>#REF!</v>
      </c>
    </row>
    <row r="17" spans="2:10" ht="15.75" x14ac:dyDescent="0.25">
      <c r="B17" s="48" t="s">
        <v>120</v>
      </c>
      <c r="C17" s="71"/>
      <c r="E17" s="49"/>
      <c r="F17" s="49"/>
      <c r="G17" s="50"/>
      <c r="H17" s="49"/>
      <c r="I17" s="49"/>
      <c r="J17" s="52"/>
    </row>
    <row r="18" spans="2:10" x14ac:dyDescent="0.25">
      <c r="B18" s="39" t="s">
        <v>121</v>
      </c>
      <c r="C18" s="71"/>
      <c r="E18" s="49"/>
      <c r="F18" s="49"/>
      <c r="G18" s="50"/>
      <c r="H18" s="49"/>
      <c r="I18" s="49"/>
      <c r="J18" s="52"/>
    </row>
    <row r="19" spans="2:10" x14ac:dyDescent="0.25">
      <c r="B19" s="39" t="s">
        <v>122</v>
      </c>
      <c r="C19" s="71"/>
      <c r="E19" s="49"/>
      <c r="F19" s="49"/>
      <c r="G19" s="50"/>
      <c r="H19" s="49"/>
      <c r="I19" s="49"/>
      <c r="J19" s="52"/>
    </row>
    <row r="20" spans="2:10" x14ac:dyDescent="0.25">
      <c r="B20" s="39" t="s">
        <v>123</v>
      </c>
      <c r="C20" s="72"/>
      <c r="D20" s="59"/>
      <c r="E20" s="60"/>
      <c r="F20" s="60"/>
      <c r="G20" s="61"/>
      <c r="H20" s="60"/>
      <c r="I20" s="60"/>
      <c r="J20" s="57"/>
    </row>
    <row r="21" spans="2:10" x14ac:dyDescent="0.25">
      <c r="C21" s="73" t="s">
        <v>73</v>
      </c>
      <c r="D21" s="62">
        <f t="shared" ref="D21:I21" si="1">SUM(D17:D20)</f>
        <v>0</v>
      </c>
      <c r="E21" s="63">
        <f t="shared" si="1"/>
        <v>0</v>
      </c>
      <c r="F21" s="63">
        <f t="shared" si="1"/>
        <v>0</v>
      </c>
      <c r="G21" s="63">
        <f t="shared" si="1"/>
        <v>0</v>
      </c>
      <c r="H21" s="63">
        <f t="shared" si="1"/>
        <v>0</v>
      </c>
      <c r="I21" s="63">
        <f t="shared" si="1"/>
        <v>0</v>
      </c>
      <c r="J21" s="63">
        <f>SUM(J17:J20)</f>
        <v>0</v>
      </c>
    </row>
    <row r="22" spans="2:10" ht="15.75" x14ac:dyDescent="0.25">
      <c r="B22" s="48" t="s">
        <v>124</v>
      </c>
      <c r="C22" s="71" t="s">
        <v>73</v>
      </c>
      <c r="D22" s="51">
        <f>+D21+D16</f>
        <v>56125.668720000001</v>
      </c>
      <c r="E22" s="64" t="e">
        <f t="shared" ref="E22:J22" si="2">+E21+E16</f>
        <v>#REF!</v>
      </c>
      <c r="F22" s="49" t="e">
        <f t="shared" si="2"/>
        <v>#REF!</v>
      </c>
      <c r="G22" s="52" t="e">
        <f t="shared" si="2"/>
        <v>#REF!</v>
      </c>
      <c r="H22" s="49">
        <f t="shared" si="2"/>
        <v>0</v>
      </c>
      <c r="I22" s="65">
        <f t="shared" si="2"/>
        <v>-2638.4082099999991</v>
      </c>
      <c r="J22" s="52" t="e">
        <f t="shared" si="2"/>
        <v>#REF!</v>
      </c>
    </row>
    <row r="23" spans="2:10" ht="7.5" customHeight="1" x14ac:dyDescent="0.25">
      <c r="C23" s="71"/>
    </row>
    <row r="24" spans="2:10" x14ac:dyDescent="0.25">
      <c r="B24" s="47" t="s">
        <v>125</v>
      </c>
      <c r="C24" s="71" t="s">
        <v>73</v>
      </c>
      <c r="D24" s="66">
        <f>IF(D22&gt;0,(D22*1000/D25)," ")</f>
        <v>0.93542781200000003</v>
      </c>
      <c r="G24" s="66" t="e">
        <f>IF(G22&gt;0,(G22*1000/G25)," ")</f>
        <v>#REF!</v>
      </c>
      <c r="J24" s="67" t="e">
        <f>IF(J22&gt;0,(J22*1000/J25)," ")</f>
        <v>#REF!</v>
      </c>
    </row>
    <row r="25" spans="2:10" x14ac:dyDescent="0.25">
      <c r="B25" s="68" t="s">
        <v>126</v>
      </c>
      <c r="D25" s="69">
        <v>60000000</v>
      </c>
      <c r="E25" s="70"/>
      <c r="F25" s="70"/>
      <c r="G25" s="69">
        <v>60000000</v>
      </c>
      <c r="H25" s="70"/>
      <c r="I25" s="70"/>
      <c r="J25" s="69">
        <v>60000000</v>
      </c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BG</vt:lpstr>
      <vt:lpstr>ER</vt:lpstr>
      <vt:lpstr>FE</vt:lpstr>
      <vt:lpstr>CP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Fuentes</dc:creator>
  <cp:lastModifiedBy>Daniel Fortunato Garcia</cp:lastModifiedBy>
  <cp:lastPrinted>2017-10-19T21:22:37Z</cp:lastPrinted>
  <dcterms:created xsi:type="dcterms:W3CDTF">2015-01-08T22:22:21Z</dcterms:created>
  <dcterms:modified xsi:type="dcterms:W3CDTF">2017-10-19T22:53:09Z</dcterms:modified>
</cp:coreProperties>
</file>